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ellyl.radiel/Desktop/Upload KDOT/"/>
    </mc:Choice>
  </mc:AlternateContent>
  <xr:revisionPtr revIDLastSave="0" documentId="8_{1DB9E8D5-9525-4B4B-8DE3-D01DB61C0227}" xr6:coauthVersionLast="47" xr6:coauthVersionMax="47" xr10:uidLastSave="{00000000-0000-0000-0000-000000000000}"/>
  <bookViews>
    <workbookView xWindow="220" yWindow="500" windowWidth="12700" windowHeight="9680" xr2:uid="{00000000-000D-0000-FFFF-FFFF00000000}"/>
  </bookViews>
  <sheets>
    <sheet name="Read Me" sheetId="4" r:id="rId1"/>
    <sheet name="Example" sheetId="1" r:id="rId2"/>
    <sheet name="PayRequest#01" sheetId="7" r:id="rId3"/>
  </sheets>
  <definedNames>
    <definedName name="Final">'Read Me'!$C$57:$C$58</definedName>
    <definedName name="Phase">'Read Me'!$F$1:$F$4</definedName>
    <definedName name="_xlnm.Print_Area" localSheetId="0">'Read Me'!$A$1:$C$37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7" l="1"/>
  <c r="S28" i="7" l="1"/>
  <c r="S24" i="7"/>
  <c r="G22" i="7"/>
  <c r="J12" i="7"/>
  <c r="H12" i="7"/>
  <c r="F10" i="7"/>
  <c r="S17" i="7" s="1"/>
  <c r="O9" i="7"/>
  <c r="I7" i="7"/>
  <c r="S23" i="1"/>
  <c r="S10" i="7" l="1"/>
  <c r="S18" i="7"/>
  <c r="S19" i="7" s="1"/>
  <c r="S20" i="7" s="1"/>
  <c r="S21" i="7" l="1"/>
  <c r="S23" i="7" s="1"/>
  <c r="S31" i="7" s="1"/>
  <c r="S22" i="7"/>
  <c r="S26" i="7" s="1"/>
  <c r="S29" i="7" s="1"/>
  <c r="S30" i="7" s="1"/>
  <c r="S32" i="7" s="1"/>
  <c r="S33" i="7" l="1"/>
  <c r="A33" i="7"/>
  <c r="P17" i="1" l="1"/>
  <c r="S10" i="1" l="1"/>
  <c r="I7" i="1" l="1"/>
  <c r="F10" i="1"/>
  <c r="S17" i="1" s="1"/>
  <c r="S24" i="1"/>
  <c r="J12" i="1" l="1"/>
  <c r="O9" i="1" l="1"/>
  <c r="H12" i="1" l="1"/>
  <c r="S18" i="1" l="1"/>
  <c r="S19" i="1" s="1"/>
  <c r="S20" i="1" l="1"/>
  <c r="G22" i="1"/>
  <c r="S21" i="1" l="1"/>
  <c r="S22" i="1"/>
  <c r="S26" i="1" s="1"/>
  <c r="S31" i="1"/>
  <c r="S28" i="1"/>
  <c r="S29" i="1" l="1"/>
  <c r="S30" i="1" l="1"/>
  <c r="S32" i="1" s="1"/>
  <c r="S33" i="1" l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Legge</author>
  </authors>
  <commentList>
    <comment ref="P5" authorId="0" shapeId="0" xr:uid="{00000000-0006-0000-0100-000001000000}">
      <text>
        <r>
          <rPr>
            <sz val="9"/>
            <color indexed="81"/>
            <rFont val="Tahoma"/>
            <family val="2"/>
          </rPr>
          <t>This will be provided to you by your KDOT PM.</t>
        </r>
      </text>
    </comment>
    <comment ref="O6" authorId="0" shapeId="0" xr:uid="{00000000-0006-0000-0100-000002000000}">
      <text>
        <r>
          <rPr>
            <sz val="9"/>
            <color indexed="81"/>
            <rFont val="Tahoma"/>
            <family val="2"/>
          </rPr>
          <t>If the LPA has assigned their own project number, enter it here or leave blank.</t>
        </r>
      </text>
    </comment>
    <comment ref="E8" authorId="0" shapeId="0" xr:uid="{00000000-0006-0000-0100-000003000000}">
      <text>
        <r>
          <rPr>
            <sz val="9"/>
            <color indexed="81"/>
            <rFont val="Tahoma"/>
            <family val="2"/>
          </rPr>
          <t>You will need to keep this up-to-date if any change orders are processed.</t>
        </r>
      </text>
    </comment>
    <comment ref="G12" authorId="0" shapeId="0" xr:uid="{00000000-0006-0000-0100-000004000000}">
      <text>
        <r>
          <rPr>
            <sz val="9"/>
            <color indexed="81"/>
            <rFont val="Tahoma"/>
            <family val="2"/>
          </rPr>
          <t>Select "Yes" or "No".</t>
        </r>
      </text>
    </comment>
    <comment ref="S15" authorId="0" shapeId="0" xr:uid="{00000000-0006-0000-0100-000005000000}">
      <text>
        <r>
          <rPr>
            <sz val="9"/>
            <color indexed="81"/>
            <rFont val="Tahoma"/>
            <family val="2"/>
          </rPr>
          <t>Enter as a Negative number.</t>
        </r>
      </text>
    </comment>
    <comment ref="S25" authorId="0" shapeId="0" xr:uid="{00000000-0006-0000-0100-000006000000}">
      <text>
        <r>
          <rPr>
            <sz val="9"/>
            <color indexed="81"/>
            <rFont val="Tahoma"/>
            <family val="2"/>
          </rPr>
          <t>Enter as a Negative number.</t>
        </r>
      </text>
    </comment>
    <comment ref="S33" authorId="0" shapeId="0" xr:uid="{00000000-0006-0000-0100-000007000000}">
      <text>
        <r>
          <rPr>
            <sz val="9"/>
            <color indexed="81"/>
            <rFont val="Tahoma"/>
            <family val="2"/>
          </rPr>
          <t>Must have a Project Max AND be Final Invoice AND Local Retainage must be 0% to compute and display.</t>
        </r>
      </text>
    </comment>
    <comment ref="A41" authorId="0" shapeId="0" xr:uid="{00000000-0006-0000-0100-000008000000}">
      <text>
        <r>
          <rPr>
            <sz val="9"/>
            <color indexed="81"/>
            <rFont val="Tahoma"/>
            <family val="2"/>
          </rPr>
          <t>Change "Title1" as appropriate to person that has authority to make binding decisions for the LPA.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Legge</author>
  </authors>
  <commentList>
    <comment ref="P5" authorId="0" shapeId="0" xr:uid="{00000000-0006-0000-0200-000001000000}">
      <text>
        <r>
          <rPr>
            <sz val="9"/>
            <color indexed="81"/>
            <rFont val="Tahoma"/>
            <family val="2"/>
          </rPr>
          <t>This will be provided to you by your KDOT PM.</t>
        </r>
      </text>
    </comment>
    <comment ref="O6" authorId="0" shapeId="0" xr:uid="{00000000-0006-0000-0200-000002000000}">
      <text>
        <r>
          <rPr>
            <sz val="9"/>
            <color indexed="81"/>
            <rFont val="Tahoma"/>
            <family val="2"/>
          </rPr>
          <t>If the LPA has assigned their own project number, enter it here or leave blank.</t>
        </r>
      </text>
    </comment>
    <comment ref="E8" authorId="0" shapeId="0" xr:uid="{00000000-0006-0000-0200-000003000000}">
      <text>
        <r>
          <rPr>
            <sz val="9"/>
            <color indexed="81"/>
            <rFont val="Tahoma"/>
            <family val="2"/>
          </rPr>
          <t>You will need to keep this up-to-date if any change orders are processed.</t>
        </r>
      </text>
    </comment>
    <comment ref="G12" authorId="0" shapeId="0" xr:uid="{00000000-0006-0000-0200-000004000000}">
      <text>
        <r>
          <rPr>
            <sz val="9"/>
            <color indexed="81"/>
            <rFont val="Tahoma"/>
            <family val="2"/>
          </rPr>
          <t>Select "Yes" or "No".</t>
        </r>
      </text>
    </comment>
    <comment ref="S15" authorId="0" shapeId="0" xr:uid="{00000000-0006-0000-0200-000005000000}">
      <text>
        <r>
          <rPr>
            <sz val="9"/>
            <color indexed="81"/>
            <rFont val="Tahoma"/>
            <family val="2"/>
          </rPr>
          <t>Enter as a Negative number.</t>
        </r>
      </text>
    </comment>
    <comment ref="S25" authorId="0" shapeId="0" xr:uid="{00000000-0006-0000-0200-000006000000}">
      <text>
        <r>
          <rPr>
            <sz val="9"/>
            <color indexed="81"/>
            <rFont val="Tahoma"/>
            <family val="2"/>
          </rPr>
          <t>Enter as a Negative number.</t>
        </r>
      </text>
    </comment>
    <comment ref="S33" authorId="0" shapeId="0" xr:uid="{00000000-0006-0000-0200-000007000000}">
      <text>
        <r>
          <rPr>
            <sz val="9"/>
            <color indexed="81"/>
            <rFont val="Tahoma"/>
            <family val="2"/>
          </rPr>
          <t>Must have a Project Max AND be Final Invoice AND Local Retainage must be 0% to compute and display.</t>
        </r>
      </text>
    </comment>
    <comment ref="A41" authorId="0" shapeId="0" xr:uid="{00000000-0006-0000-0200-000008000000}">
      <text>
        <r>
          <rPr>
            <sz val="9"/>
            <color indexed="81"/>
            <rFont val="Tahoma"/>
            <family val="2"/>
          </rPr>
          <t>Change "Title1" as appropriate to person that has authority to make binding decisions for the LPA.</t>
        </r>
      </text>
    </comment>
  </commentList>
</comments>
</file>

<file path=xl/sharedStrings.xml><?xml version="1.0" encoding="utf-8"?>
<sst xmlns="http://schemas.openxmlformats.org/spreadsheetml/2006/main" count="145" uniqueCount="83">
  <si>
    <t>Total Participating Cost</t>
  </si>
  <si>
    <t>Total Reimbursement from KDOT</t>
  </si>
  <si>
    <t>Outstanding Reimbursements from KDOT</t>
  </si>
  <si>
    <t>106 N-5555-01</t>
  </si>
  <si>
    <t>Total Reimbursement for CMS contract including pending payments</t>
  </si>
  <si>
    <t>A completed "Example" is included.</t>
  </si>
  <si>
    <t>Instructions:</t>
  </si>
  <si>
    <t xml:space="preserve">Reimbursement Max: </t>
  </si>
  <si>
    <t>to the LPA</t>
  </si>
  <si>
    <t>Subtotal</t>
  </si>
  <si>
    <t>Prepaid Amount</t>
  </si>
  <si>
    <t>AMOUNT DUE</t>
  </si>
  <si>
    <t>Total Costs Claimed</t>
  </si>
  <si>
    <t xml:space="preserve"> Light gray highlighted fields are for user input.  All other fields will be computed and are locked.</t>
  </si>
  <si>
    <t>To create a new tab for each pay request:</t>
  </si>
  <si>
    <t>1.)</t>
  </si>
  <si>
    <t>2.)</t>
  </si>
  <si>
    <t>3.)</t>
  </si>
  <si>
    <t>Yes</t>
  </si>
  <si>
    <t>No</t>
  </si>
  <si>
    <t>Final Invoice ?</t>
  </si>
  <si>
    <t>Revision History:</t>
  </si>
  <si>
    <t xml:space="preserve">  Less:</t>
  </si>
  <si>
    <t>Non-Participating</t>
  </si>
  <si>
    <t>Work completed through:</t>
  </si>
  <si>
    <t>Over the Max of the Contract</t>
  </si>
  <si>
    <t>Local Participation</t>
  </si>
  <si>
    <t>KDOT Retainage</t>
  </si>
  <si>
    <t>Previous Reimbursements</t>
  </si>
  <si>
    <t xml:space="preserve">      Less:  Liquidated Damages</t>
  </si>
  <si>
    <t xml:space="preserve">      Plus:  Incentive</t>
  </si>
  <si>
    <t>01716nnnn</t>
  </si>
  <si>
    <t>Geometric Improvements at Yellow Brick Road and Acme Street</t>
  </si>
  <si>
    <t>*** Note: Invoice details must be submitted with invoice.***</t>
  </si>
  <si>
    <t>Emerald City</t>
  </si>
  <si>
    <t>TOTO123</t>
  </si>
  <si>
    <t>Plus: Current Reimbursement from KDOT</t>
  </si>
  <si>
    <t>Previous Payments from KDOT</t>
  </si>
  <si>
    <t>or Fixed Amount of</t>
  </si>
  <si>
    <t>The Wizard of Oz</t>
  </si>
  <si>
    <t xml:space="preserve">Liquidated Damages: </t>
  </si>
  <si>
    <t xml:space="preserve"> days @</t>
  </si>
  <si>
    <t xml:space="preserve"> per day</t>
  </si>
  <si>
    <t>LPA Invoice #:</t>
  </si>
  <si>
    <t>LPA:</t>
  </si>
  <si>
    <t>KDOT Project #:</t>
  </si>
  <si>
    <t>Project Description:</t>
  </si>
  <si>
    <t>Date:</t>
  </si>
  <si>
    <t>Contract Amount:</t>
  </si>
  <si>
    <t>Project Max:</t>
  </si>
  <si>
    <t>Begin Date:</t>
  </si>
  <si>
    <t>End Date:</t>
  </si>
  <si>
    <t>CMS Contract #:</t>
  </si>
  <si>
    <t>LPA Project #:</t>
  </si>
  <si>
    <t>Changed retainage computation so that KDOT does not withhold retainage for payments</t>
  </si>
  <si>
    <t>over the project max</t>
  </si>
  <si>
    <t>XYZ123</t>
  </si>
  <si>
    <t>Added liquidated damage computation capability</t>
  </si>
  <si>
    <t>Max KDOT Retainage:</t>
  </si>
  <si>
    <t>Computed Local Retainage:</t>
  </si>
  <si>
    <t>Changed retainage computation so that we only retain for particpating items.</t>
  </si>
  <si>
    <t>Local Retainage*</t>
  </si>
  <si>
    <t xml:space="preserve">Rev00: </t>
  </si>
  <si>
    <t>Rev01:</t>
  </si>
  <si>
    <t>Created form</t>
  </si>
  <si>
    <t>October 2015</t>
  </si>
  <si>
    <t>December 2015</t>
  </si>
  <si>
    <t>+++++ Be sure to include invoicing details with your submittal. +++++</t>
  </si>
  <si>
    <t>Please use this form to submit Payment Requests to Access Managment.</t>
  </si>
  <si>
    <t>*Local retainage percentage calculated on Participating Items only</t>
  </si>
  <si>
    <t>KDOT</t>
  </si>
  <si>
    <t>Submitted by:</t>
  </si>
  <si>
    <t>Go to the most recent "PayRequest#nn" tab.</t>
  </si>
  <si>
    <t>Press and hold "CTRL", click the current "PayRequest#nn" tab with the mouse and drag to the right.</t>
  </si>
  <si>
    <t>Double Click with mouse on the new tab and rename as appropriate. (PayRequest#02, etc.)</t>
  </si>
  <si>
    <t>Pay Request #:</t>
  </si>
  <si>
    <t>PE</t>
  </si>
  <si>
    <t>CE</t>
  </si>
  <si>
    <t>Other</t>
  </si>
  <si>
    <t>Const.</t>
  </si>
  <si>
    <t>Project Phase:</t>
  </si>
  <si>
    <t>Access Management Payment Request Form</t>
  </si>
  <si>
    <t>If you have any questions about this form, please contact Nelda Buckley at (785) 368-7099, nbuckley@ksdot.org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</si>
</sst>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/>
    <xf numFmtId="49" fontId="9" fillId="0" borderId="0" xfId="0" applyNumberFormat="1" applyFont="1" applyAlignment="1">
      <alignment horizont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44" fontId="15" fillId="0" borderId="3" xfId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2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9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right" vertical="center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44" fontId="2" fillId="2" borderId="11" xfId="1" applyFont="1" applyFill="1" applyBorder="1" applyAlignment="1" applyProtection="1">
      <alignment horizontal="center" vertical="center"/>
      <protection locked="0"/>
    </xf>
    <xf numFmtId="44" fontId="2" fillId="2" borderId="14" xfId="1" applyFont="1" applyFill="1" applyBorder="1" applyAlignment="1" applyProtection="1">
      <alignment horizontal="center" vertical="center"/>
      <protection locked="0"/>
    </xf>
    <xf numFmtId="44" fontId="6" fillId="0" borderId="6" xfId="1" applyFont="1" applyBorder="1" applyAlignment="1" applyProtection="1">
      <alignment horizontal="center" vertical="center"/>
    </xf>
    <xf numFmtId="44" fontId="6" fillId="0" borderId="7" xfId="1" applyFont="1" applyBorder="1" applyAlignment="1" applyProtection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44" fontId="10" fillId="0" borderId="11" xfId="1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4" fontId="2" fillId="2" borderId="15" xfId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4" fontId="2" fillId="0" borderId="9" xfId="1" applyFont="1" applyBorder="1" applyAlignment="1" applyProtection="1">
      <alignment horizontal="center" vertical="center"/>
    </xf>
    <xf numFmtId="44" fontId="2" fillId="0" borderId="10" xfId="1" applyFont="1" applyBorder="1" applyAlignment="1" applyProtection="1">
      <alignment horizontal="center" vertical="center"/>
    </xf>
    <xf numFmtId="44" fontId="2" fillId="2" borderId="3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4" fontId="2" fillId="2" borderId="1" xfId="1" applyFont="1" applyFill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4" fontId="3" fillId="2" borderId="3" xfId="1" applyFont="1" applyFill="1" applyBorder="1" applyAlignment="1" applyProtection="1">
      <alignment horizontal="center" vertical="center"/>
      <protection locked="0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44" fontId="2" fillId="0" borderId="11" xfId="1" applyFont="1" applyBorder="1" applyAlignment="1" applyProtection="1">
      <alignment horizontal="center"/>
    </xf>
    <xf numFmtId="44" fontId="2" fillId="0" borderId="14" xfId="1" applyFont="1" applyBorder="1" applyAlignment="1" applyProtection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2" fillId="0" borderId="4" xfId="0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4" fontId="2" fillId="0" borderId="3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/>
    </xf>
    <xf numFmtId="0" fontId="2" fillId="0" borderId="0" xfId="0" applyFont="1" applyAlignment="1" applyProtection="1">
      <alignment horizontal="center" vertical="top"/>
      <protection locked="0"/>
    </xf>
    <xf numFmtId="44" fontId="3" fillId="0" borderId="3" xfId="1" applyFont="1" applyBorder="1" applyAlignment="1" applyProtection="1">
      <alignment horizontal="center" vertical="center"/>
    </xf>
    <xf numFmtId="44" fontId="3" fillId="0" borderId="1" xfId="1" applyFont="1" applyBorder="1" applyAlignment="1" applyProtection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44" fontId="2" fillId="2" borderId="4" xfId="1" applyFont="1" applyFill="1" applyBorder="1" applyAlignment="1" applyProtection="1">
      <alignment horizontal="center" vertical="center"/>
      <protection locked="0"/>
    </xf>
    <xf numFmtId="44" fontId="2" fillId="0" borderId="0" xfId="1" applyFont="1" applyFill="1" applyBorder="1" applyAlignment="1" applyProtection="1">
      <alignment horizontal="left" vertical="center"/>
    </xf>
    <xf numFmtId="44" fontId="2" fillId="0" borderId="19" xfId="1" applyFont="1" applyFill="1" applyBorder="1" applyAlignment="1" applyProtection="1">
      <alignment horizontal="left" vertical="center"/>
    </xf>
    <xf numFmtId="44" fontId="2" fillId="0" borderId="0" xfId="1" applyFont="1" applyFill="1" applyBorder="1" applyAlignment="1" applyProtection="1">
      <alignment horizontal="center" vertical="center"/>
    </xf>
    <xf numFmtId="44" fontId="2" fillId="2" borderId="0" xfId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4" fontId="16" fillId="0" borderId="3" xfId="1" applyFont="1" applyFill="1" applyBorder="1" applyAlignment="1" applyProtection="1">
      <alignment horizontal="right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4" fontId="2" fillId="0" borderId="11" xfId="1" applyFont="1" applyBorder="1" applyAlignment="1" applyProtection="1">
      <alignment horizontal="center" vertical="center"/>
    </xf>
    <xf numFmtId="44" fontId="2" fillId="0" borderId="14" xfId="1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44" fontId="10" fillId="0" borderId="3" xfId="1" applyFont="1" applyBorder="1" applyAlignment="1" applyProtection="1">
      <alignment horizontal="center" vertical="center"/>
    </xf>
    <xf numFmtId="44" fontId="2" fillId="0" borderId="3" xfId="1" applyFont="1" applyFill="1" applyBorder="1" applyAlignment="1" applyProtection="1">
      <alignment horizontal="center" vertical="center"/>
    </xf>
    <xf numFmtId="44" fontId="2" fillId="0" borderId="1" xfId="1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10" fontId="2" fillId="2" borderId="11" xfId="0" applyNumberFormat="1" applyFont="1" applyFill="1" applyBorder="1" applyAlignment="1" applyProtection="1">
      <alignment horizontal="center" vertical="center"/>
      <protection locked="0"/>
    </xf>
    <xf numFmtId="44" fontId="6" fillId="0" borderId="9" xfId="1" applyFont="1" applyBorder="1" applyAlignment="1" applyProtection="1">
      <alignment horizontal="center" vertical="center"/>
    </xf>
    <xf numFmtId="44" fontId="6" fillId="0" borderId="10" xfId="1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0</xdr:row>
      <xdr:rowOff>736753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7367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266699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0"/>
          <a:ext cx="1209674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0</xdr:row>
      <xdr:rowOff>736753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7367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266699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0"/>
          <a:ext cx="1209674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workbookViewId="0">
      <selection sqref="A1:B1"/>
    </sheetView>
  </sheetViews>
  <sheetFormatPr baseColWidth="10" defaultColWidth="9.1640625" defaultRowHeight="17" customHeight="1" x14ac:dyDescent="0.2"/>
  <cols>
    <col min="1" max="1" width="9.1640625" style="3"/>
    <col min="2" max="2" width="9.5" style="3" bestFit="1" customWidth="1"/>
    <col min="3" max="3" width="92.33203125" style="3" customWidth="1"/>
    <col min="4" max="16384" width="9.1640625" style="3"/>
  </cols>
  <sheetData>
    <row r="1" spans="1:6" ht="17" customHeight="1" x14ac:dyDescent="0.2">
      <c r="A1" s="28" t="s">
        <v>6</v>
      </c>
      <c r="B1" s="28"/>
      <c r="F1" s="7" t="s">
        <v>76</v>
      </c>
    </row>
    <row r="2" spans="1:6" ht="17" customHeight="1" x14ac:dyDescent="0.2">
      <c r="A2" s="29"/>
      <c r="B2" s="29"/>
      <c r="C2" s="29"/>
      <c r="F2" s="7" t="s">
        <v>77</v>
      </c>
    </row>
    <row r="3" spans="1:6" ht="17" customHeight="1" x14ac:dyDescent="0.2">
      <c r="A3" s="29" t="s">
        <v>68</v>
      </c>
      <c r="B3" s="29"/>
      <c r="C3" s="29"/>
      <c r="F3" s="7" t="s">
        <v>79</v>
      </c>
    </row>
    <row r="4" spans="1:6" ht="17" customHeight="1" x14ac:dyDescent="0.2">
      <c r="A4" s="29"/>
      <c r="B4" s="29"/>
      <c r="C4" s="29"/>
      <c r="F4" s="7" t="s">
        <v>78</v>
      </c>
    </row>
    <row r="5" spans="1:6" ht="17" customHeight="1" x14ac:dyDescent="0.2">
      <c r="A5" s="29" t="s">
        <v>14</v>
      </c>
      <c r="B5" s="29"/>
      <c r="C5" s="29"/>
    </row>
    <row r="6" spans="1:6" ht="17" customHeight="1" x14ac:dyDescent="0.2">
      <c r="A6" s="5" t="s">
        <v>15</v>
      </c>
      <c r="B6" s="29" t="s">
        <v>72</v>
      </c>
      <c r="C6" s="29"/>
    </row>
    <row r="7" spans="1:6" ht="17" customHeight="1" x14ac:dyDescent="0.2">
      <c r="A7" s="5" t="s">
        <v>16</v>
      </c>
      <c r="B7" s="29" t="s">
        <v>73</v>
      </c>
      <c r="C7" s="29"/>
    </row>
    <row r="8" spans="1:6" ht="17" customHeight="1" x14ac:dyDescent="0.2">
      <c r="A8" s="5" t="s">
        <v>17</v>
      </c>
      <c r="B8" s="29" t="s">
        <v>74</v>
      </c>
      <c r="C8" s="29"/>
    </row>
    <row r="9" spans="1:6" ht="17" customHeight="1" x14ac:dyDescent="0.2">
      <c r="A9" s="29"/>
      <c r="B9" s="29"/>
      <c r="C9" s="29"/>
    </row>
    <row r="10" spans="1:6" ht="17" customHeight="1" x14ac:dyDescent="0.2">
      <c r="A10" s="4"/>
      <c r="B10" s="29" t="s">
        <v>13</v>
      </c>
      <c r="C10" s="29"/>
    </row>
    <row r="11" spans="1:6" ht="17" customHeight="1" x14ac:dyDescent="0.2">
      <c r="A11" s="29"/>
      <c r="B11" s="29"/>
      <c r="C11" s="29"/>
    </row>
    <row r="12" spans="1:6" ht="17" customHeight="1" x14ac:dyDescent="0.2">
      <c r="A12" s="30" t="s">
        <v>67</v>
      </c>
      <c r="B12" s="31"/>
      <c r="C12" s="31"/>
    </row>
    <row r="13" spans="1:6" ht="17" customHeight="1" x14ac:dyDescent="0.2">
      <c r="A13" s="29"/>
      <c r="B13" s="29"/>
      <c r="C13" s="29"/>
    </row>
    <row r="14" spans="1:6" ht="17" customHeight="1" x14ac:dyDescent="0.2">
      <c r="A14" s="29" t="s">
        <v>5</v>
      </c>
      <c r="B14" s="29"/>
      <c r="C14" s="29"/>
    </row>
    <row r="15" spans="1:6" ht="17" customHeight="1" x14ac:dyDescent="0.2">
      <c r="A15" s="29"/>
      <c r="B15" s="29"/>
      <c r="C15" s="29"/>
    </row>
    <row r="16" spans="1:6" ht="17" customHeight="1" x14ac:dyDescent="0.2">
      <c r="A16" s="32" t="s">
        <v>82</v>
      </c>
      <c r="B16" s="32"/>
      <c r="C16" s="32"/>
    </row>
    <row r="17" spans="1:3" ht="17" customHeight="1" x14ac:dyDescent="0.2">
      <c r="A17" s="29"/>
      <c r="B17" s="29"/>
      <c r="C17" s="29"/>
    </row>
    <row r="18" spans="1:3" ht="17" customHeight="1" x14ac:dyDescent="0.2">
      <c r="A18" s="29"/>
      <c r="B18" s="29"/>
      <c r="C18" s="29"/>
    </row>
    <row r="19" spans="1:3" ht="17" customHeight="1" x14ac:dyDescent="0.2">
      <c r="A19" s="29"/>
      <c r="B19" s="29"/>
      <c r="C19" s="29"/>
    </row>
    <row r="20" spans="1:3" ht="17" customHeight="1" x14ac:dyDescent="0.2">
      <c r="A20" s="28" t="s">
        <v>21</v>
      </c>
      <c r="B20" s="28"/>
      <c r="C20" s="28"/>
    </row>
    <row r="21" spans="1:3" ht="17" customHeight="1" x14ac:dyDescent="0.2">
      <c r="B21" s="5" t="s">
        <v>62</v>
      </c>
      <c r="C21" s="11" t="s">
        <v>65</v>
      </c>
    </row>
    <row r="22" spans="1:3" ht="17" customHeight="1" x14ac:dyDescent="0.2">
      <c r="B22" s="5"/>
      <c r="C22" s="3" t="s">
        <v>64</v>
      </c>
    </row>
    <row r="23" spans="1:3" ht="17" customHeight="1" x14ac:dyDescent="0.2">
      <c r="B23" s="5"/>
    </row>
    <row r="24" spans="1:3" ht="17" customHeight="1" x14ac:dyDescent="0.2">
      <c r="B24" s="5" t="s">
        <v>63</v>
      </c>
      <c r="C24" s="11" t="s">
        <v>66</v>
      </c>
    </row>
    <row r="25" spans="1:3" ht="17" customHeight="1" x14ac:dyDescent="0.2">
      <c r="B25" s="5"/>
      <c r="C25" s="3" t="s">
        <v>54</v>
      </c>
    </row>
    <row r="26" spans="1:3" ht="17" customHeight="1" x14ac:dyDescent="0.2">
      <c r="B26" s="5"/>
      <c r="C26" s="3" t="s">
        <v>55</v>
      </c>
    </row>
    <row r="27" spans="1:3" ht="17" customHeight="1" x14ac:dyDescent="0.2">
      <c r="B27" s="5"/>
      <c r="C27" s="3" t="s">
        <v>57</v>
      </c>
    </row>
    <row r="28" spans="1:3" ht="17" customHeight="1" x14ac:dyDescent="0.2">
      <c r="B28" s="6"/>
      <c r="C28" s="3" t="s">
        <v>60</v>
      </c>
    </row>
    <row r="29" spans="1:3" ht="17" customHeight="1" x14ac:dyDescent="0.2">
      <c r="B29" s="5"/>
    </row>
    <row r="30" spans="1:3" ht="17" customHeight="1" x14ac:dyDescent="0.2">
      <c r="B30" s="6"/>
    </row>
    <row r="31" spans="1:3" ht="17" customHeight="1" x14ac:dyDescent="0.2">
      <c r="B31" s="6"/>
    </row>
    <row r="32" spans="1:3" ht="17" customHeight="1" x14ac:dyDescent="0.2">
      <c r="B32" s="6"/>
    </row>
    <row r="33" spans="2:2" ht="17" customHeight="1" x14ac:dyDescent="0.2">
      <c r="B33" s="6"/>
    </row>
    <row r="34" spans="2:2" ht="17" customHeight="1" x14ac:dyDescent="0.2">
      <c r="B34" s="5"/>
    </row>
    <row r="35" spans="2:2" ht="17" customHeight="1" x14ac:dyDescent="0.2">
      <c r="B35" s="6"/>
    </row>
    <row r="36" spans="2:2" ht="17" customHeight="1" x14ac:dyDescent="0.2">
      <c r="B36" s="6"/>
    </row>
    <row r="37" spans="2:2" ht="17" customHeight="1" x14ac:dyDescent="0.2">
      <c r="B37" s="6"/>
    </row>
    <row r="38" spans="2:2" ht="17" customHeight="1" x14ac:dyDescent="0.2">
      <c r="B38" s="6"/>
    </row>
    <row r="39" spans="2:2" ht="17" customHeight="1" x14ac:dyDescent="0.2">
      <c r="B39" s="6"/>
    </row>
    <row r="41" spans="2:2" ht="17" customHeight="1" x14ac:dyDescent="0.2">
      <c r="B41" s="8"/>
    </row>
    <row r="48" spans="2:2" ht="17" customHeight="1" x14ac:dyDescent="0.2">
      <c r="B48" s="8"/>
    </row>
    <row r="52" spans="2:3" ht="17" customHeight="1" x14ac:dyDescent="0.2">
      <c r="B52" s="8"/>
    </row>
    <row r="57" spans="2:3" ht="17" customHeight="1" x14ac:dyDescent="0.2">
      <c r="C57" s="7" t="s">
        <v>18</v>
      </c>
    </row>
    <row r="58" spans="2:3" ht="17" customHeight="1" x14ac:dyDescent="0.2">
      <c r="C58" s="7" t="s">
        <v>19</v>
      </c>
    </row>
    <row r="59" spans="2:3" ht="17" customHeight="1" x14ac:dyDescent="0.2">
      <c r="C59" s="7" t="s">
        <v>29</v>
      </c>
    </row>
    <row r="60" spans="2:3" ht="17" customHeight="1" x14ac:dyDescent="0.2">
      <c r="C60" s="7" t="s">
        <v>30</v>
      </c>
    </row>
  </sheetData>
  <sheetProtection password="BF7A" sheet="1" objects="1" scenarios="1"/>
  <mergeCells count="20">
    <mergeCell ref="A20:C20"/>
    <mergeCell ref="A16:C16"/>
    <mergeCell ref="A17:C17"/>
    <mergeCell ref="A19:C19"/>
    <mergeCell ref="A2:C2"/>
    <mergeCell ref="A4:C4"/>
    <mergeCell ref="A9:C9"/>
    <mergeCell ref="A11:C11"/>
    <mergeCell ref="A15:C15"/>
    <mergeCell ref="B6:C6"/>
    <mergeCell ref="B7:C7"/>
    <mergeCell ref="B8:C8"/>
    <mergeCell ref="A13:C13"/>
    <mergeCell ref="A18:C18"/>
    <mergeCell ref="A1:B1"/>
    <mergeCell ref="A14:C14"/>
    <mergeCell ref="A12:C12"/>
    <mergeCell ref="B10:C10"/>
    <mergeCell ref="A5:C5"/>
    <mergeCell ref="A3:C3"/>
  </mergeCells>
  <printOptions horizontalCentered="1"/>
  <pageMargins left="0.7" right="0.7" top="1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1"/>
  <sheetViews>
    <sheetView workbookViewId="0">
      <selection activeCell="F3" sqref="F3:H3"/>
    </sheetView>
  </sheetViews>
  <sheetFormatPr baseColWidth="10" defaultColWidth="9.1640625" defaultRowHeight="18.75" customHeight="1" x14ac:dyDescent="0.15"/>
  <cols>
    <col min="1" max="21" width="4.6640625" style="1" customWidth="1"/>
    <col min="22" max="22" width="4.6640625" style="2" customWidth="1"/>
    <col min="23" max="30" width="4.6640625" style="1" customWidth="1"/>
    <col min="31" max="16384" width="9.1640625" style="1"/>
  </cols>
  <sheetData>
    <row r="1" spans="1:22" ht="60" customHeight="1" x14ac:dyDescent="0.15">
      <c r="E1" s="69" t="s">
        <v>81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8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18.75" customHeight="1" x14ac:dyDescent="0.15">
      <c r="A3" s="87" t="s">
        <v>47</v>
      </c>
      <c r="B3" s="88"/>
      <c r="C3" s="88"/>
      <c r="D3" s="88"/>
      <c r="E3" s="88"/>
      <c r="F3" s="84">
        <v>42340</v>
      </c>
      <c r="G3" s="84"/>
      <c r="H3" s="84"/>
      <c r="I3" s="42" t="s">
        <v>80</v>
      </c>
      <c r="J3" s="42"/>
      <c r="K3" s="42"/>
      <c r="L3" s="42"/>
      <c r="M3" s="42"/>
      <c r="N3" s="43" t="s">
        <v>79</v>
      </c>
      <c r="O3" s="43"/>
      <c r="P3" s="42" t="s">
        <v>75</v>
      </c>
      <c r="Q3" s="42"/>
      <c r="R3" s="42"/>
      <c r="S3" s="42"/>
      <c r="T3" s="43">
        <v>4</v>
      </c>
      <c r="U3" s="43"/>
      <c r="V3" s="117"/>
    </row>
    <row r="4" spans="1:22" ht="18.75" customHeight="1" x14ac:dyDescent="0.15">
      <c r="A4" s="80" t="s">
        <v>46</v>
      </c>
      <c r="B4" s="81"/>
      <c r="C4" s="81"/>
      <c r="D4" s="81"/>
      <c r="E4" s="81"/>
      <c r="F4" s="82" t="s">
        <v>32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22" ht="18.75" customHeight="1" x14ac:dyDescent="0.15">
      <c r="A5" s="37" t="s">
        <v>45</v>
      </c>
      <c r="B5" s="38"/>
      <c r="C5" s="38"/>
      <c r="D5" s="38"/>
      <c r="E5" s="38"/>
      <c r="F5" s="39" t="s">
        <v>3</v>
      </c>
      <c r="G5" s="39"/>
      <c r="H5" s="39"/>
      <c r="I5" s="39"/>
      <c r="J5" s="38" t="s">
        <v>52</v>
      </c>
      <c r="K5" s="38"/>
      <c r="L5" s="38"/>
      <c r="M5" s="38"/>
      <c r="N5" s="38"/>
      <c r="O5" s="38"/>
      <c r="P5" s="39" t="s">
        <v>31</v>
      </c>
      <c r="Q5" s="39"/>
      <c r="R5" s="39"/>
      <c r="S5" s="39"/>
      <c r="T5" s="12"/>
      <c r="U5" s="12"/>
      <c r="V5" s="13"/>
    </row>
    <row r="6" spans="1:22" ht="18.75" customHeight="1" x14ac:dyDescent="0.15">
      <c r="A6" s="40" t="s">
        <v>44</v>
      </c>
      <c r="B6" s="41"/>
      <c r="C6" s="41"/>
      <c r="D6" s="111" t="s">
        <v>34</v>
      </c>
      <c r="E6" s="111"/>
      <c r="F6" s="111"/>
      <c r="G6" s="111"/>
      <c r="H6" s="111"/>
      <c r="I6" s="111"/>
      <c r="J6" s="111"/>
      <c r="K6" s="14"/>
      <c r="L6" s="41" t="s">
        <v>53</v>
      </c>
      <c r="M6" s="41"/>
      <c r="N6" s="41"/>
      <c r="O6" s="110" t="s">
        <v>35</v>
      </c>
      <c r="P6" s="110"/>
      <c r="Q6" s="110"/>
      <c r="R6" s="110"/>
      <c r="S6" s="15"/>
      <c r="T6" s="16"/>
      <c r="U6" s="16"/>
      <c r="V6" s="17"/>
    </row>
    <row r="7" spans="1:22" ht="18.75" customHeight="1" x14ac:dyDescent="0.15">
      <c r="A7" s="87" t="s">
        <v>43</v>
      </c>
      <c r="B7" s="88"/>
      <c r="C7" s="88"/>
      <c r="D7" s="88"/>
      <c r="E7" s="107" t="s">
        <v>56</v>
      </c>
      <c r="F7" s="107"/>
      <c r="G7" s="107"/>
      <c r="H7" s="107"/>
      <c r="I7" s="108" t="str">
        <f>IF(E7="", "Please enter an Invoice Number!", "")</f>
        <v/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9"/>
    </row>
    <row r="8" spans="1:22" ht="18.75" customHeight="1" x14ac:dyDescent="0.15">
      <c r="A8" s="80" t="s">
        <v>48</v>
      </c>
      <c r="B8" s="81"/>
      <c r="C8" s="81"/>
      <c r="D8" s="81"/>
      <c r="E8" s="102">
        <v>500000</v>
      </c>
      <c r="F8" s="102"/>
      <c r="G8" s="102"/>
      <c r="H8" s="102"/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20"/>
      <c r="U8" s="20"/>
      <c r="V8" s="21"/>
    </row>
    <row r="9" spans="1:22" ht="18.75" customHeight="1" x14ac:dyDescent="0.15">
      <c r="A9" s="37" t="s">
        <v>49</v>
      </c>
      <c r="B9" s="38"/>
      <c r="C9" s="38"/>
      <c r="D9" s="38"/>
      <c r="E9" s="106">
        <v>200000</v>
      </c>
      <c r="F9" s="106"/>
      <c r="G9" s="106"/>
      <c r="H9" s="106"/>
      <c r="J9" s="38" t="s">
        <v>7</v>
      </c>
      <c r="K9" s="38"/>
      <c r="L9" s="38"/>
      <c r="M9" s="38"/>
      <c r="N9" s="38"/>
      <c r="O9" s="105">
        <f>E9*G21</f>
        <v>160000</v>
      </c>
      <c r="P9" s="105"/>
      <c r="Q9" s="105"/>
      <c r="R9" s="105"/>
      <c r="S9" s="103" t="s">
        <v>8</v>
      </c>
      <c r="T9" s="103"/>
      <c r="U9" s="103"/>
      <c r="V9" s="104"/>
    </row>
    <row r="10" spans="1:22" ht="18.75" customHeight="1" x14ac:dyDescent="0.15">
      <c r="A10" s="54" t="s">
        <v>58</v>
      </c>
      <c r="B10" s="77"/>
      <c r="C10" s="77"/>
      <c r="D10" s="77"/>
      <c r="E10" s="77"/>
      <c r="F10" s="119">
        <f>ROUND(G17*E9, 2)</f>
        <v>20000</v>
      </c>
      <c r="G10" s="119"/>
      <c r="H10" s="119"/>
      <c r="I10" s="119"/>
      <c r="J10" s="10"/>
      <c r="K10" s="112" t="s">
        <v>59</v>
      </c>
      <c r="L10" s="112"/>
      <c r="M10" s="112"/>
      <c r="N10" s="112"/>
      <c r="O10" s="112"/>
      <c r="P10" s="112"/>
      <c r="Q10" s="112"/>
      <c r="R10" s="112"/>
      <c r="S10" s="119">
        <f>P17</f>
        <v>29000</v>
      </c>
      <c r="T10" s="119"/>
      <c r="U10" s="119"/>
      <c r="V10" s="120"/>
    </row>
    <row r="11" spans="1:22" ht="18.75" customHeight="1" x14ac:dyDescent="0.15">
      <c r="A11" s="87" t="s">
        <v>24</v>
      </c>
      <c r="B11" s="88"/>
      <c r="C11" s="88"/>
      <c r="D11" s="88"/>
      <c r="E11" s="88"/>
      <c r="F11" s="88"/>
      <c r="G11" s="42" t="s">
        <v>50</v>
      </c>
      <c r="H11" s="42"/>
      <c r="I11" s="42"/>
      <c r="J11" s="84">
        <v>42278</v>
      </c>
      <c r="K11" s="84"/>
      <c r="L11" s="84"/>
      <c r="M11" s="42" t="s">
        <v>51</v>
      </c>
      <c r="N11" s="42"/>
      <c r="O11" s="42"/>
      <c r="P11" s="84">
        <v>42309</v>
      </c>
      <c r="Q11" s="84"/>
      <c r="R11" s="84"/>
      <c r="S11" s="71"/>
      <c r="T11" s="71"/>
      <c r="U11" s="71"/>
      <c r="V11" s="72"/>
    </row>
    <row r="12" spans="1:22" ht="18.75" customHeight="1" x14ac:dyDescent="0.15">
      <c r="A12" s="54" t="s">
        <v>20</v>
      </c>
      <c r="B12" s="77"/>
      <c r="C12" s="77"/>
      <c r="D12" s="77"/>
      <c r="E12" s="77"/>
      <c r="F12" s="77"/>
      <c r="G12" s="9" t="s">
        <v>19</v>
      </c>
      <c r="H12" s="113" t="b">
        <f>AND(G12="Yes",G17=0)</f>
        <v>0</v>
      </c>
      <c r="I12" s="113"/>
      <c r="J12" s="101" t="str">
        <f>IF(J11="","Must enter Begin and End dates!", IF(P11="", "Must enter Begin and End dates!", "") )</f>
        <v/>
      </c>
      <c r="K12" s="101"/>
      <c r="L12" s="101"/>
      <c r="M12" s="101"/>
      <c r="N12" s="101"/>
      <c r="O12" s="101"/>
      <c r="P12" s="101"/>
      <c r="Q12" s="101"/>
      <c r="R12" s="101"/>
      <c r="S12" s="113"/>
      <c r="T12" s="113"/>
      <c r="U12" s="113"/>
      <c r="V12" s="114"/>
    </row>
    <row r="13" spans="1:22" ht="18.7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8.75" customHeight="1" x14ac:dyDescent="0.15">
      <c r="A14" s="73" t="s">
        <v>12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>
        <v>300000</v>
      </c>
      <c r="T14" s="75"/>
      <c r="U14" s="75"/>
      <c r="V14" s="76"/>
    </row>
    <row r="15" spans="1:22" ht="18.75" customHeight="1" x14ac:dyDescent="0.15">
      <c r="A15" s="54" t="s">
        <v>22</v>
      </c>
      <c r="B15" s="77"/>
      <c r="C15" s="78" t="s">
        <v>23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68">
        <v>-10000</v>
      </c>
      <c r="T15" s="68"/>
      <c r="U15" s="68"/>
      <c r="V15" s="70"/>
    </row>
    <row r="16" spans="1:22" ht="18.75" customHeight="1" x14ac:dyDescent="0.15">
      <c r="A16" s="54"/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8">
        <v>0</v>
      </c>
      <c r="T16" s="68"/>
      <c r="U16" s="68"/>
      <c r="V16" s="70"/>
    </row>
    <row r="17" spans="1:22" ht="18.75" customHeight="1" thickBot="1" x14ac:dyDescent="0.2">
      <c r="A17" s="57" t="s">
        <v>22</v>
      </c>
      <c r="B17" s="61"/>
      <c r="C17" s="60" t="s">
        <v>61</v>
      </c>
      <c r="D17" s="60"/>
      <c r="E17" s="60"/>
      <c r="F17" s="60"/>
      <c r="G17" s="123">
        <v>0.1</v>
      </c>
      <c r="H17" s="123"/>
      <c r="I17" s="48" t="s">
        <v>38</v>
      </c>
      <c r="J17" s="48"/>
      <c r="K17" s="48"/>
      <c r="L17" s="48"/>
      <c r="M17" s="44"/>
      <c r="N17" s="44"/>
      <c r="O17" s="44"/>
      <c r="P17" s="49">
        <f>IF(M17="",ROUND((S14+S15)*G17,2), M17)</f>
        <v>29000</v>
      </c>
      <c r="Q17" s="49"/>
      <c r="R17" s="49"/>
      <c r="S17" s="85">
        <f>IF(F10=0, -P17, IF(P17&gt;F10, -F10, -G17*(S14+S15)))</f>
        <v>-20000</v>
      </c>
      <c r="T17" s="85"/>
      <c r="U17" s="85"/>
      <c r="V17" s="86"/>
    </row>
    <row r="18" spans="1:22" ht="18.75" customHeight="1" x14ac:dyDescent="0.15">
      <c r="A18" s="62" t="s">
        <v>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6">
        <f>SUM(S14:S17)</f>
        <v>270000</v>
      </c>
      <c r="T18" s="66"/>
      <c r="U18" s="66"/>
      <c r="V18" s="67"/>
    </row>
    <row r="19" spans="1:22" ht="18.75" customHeight="1" thickBot="1" x14ac:dyDescent="0.2">
      <c r="A19" s="57" t="s">
        <v>22</v>
      </c>
      <c r="B19" s="58"/>
      <c r="C19" s="59" t="s">
        <v>25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115">
        <f>IF(E9=0,0,IF(S18-S17-E9&lt;0,0,-(S18-S17-E9)))</f>
        <v>-90000</v>
      </c>
      <c r="T19" s="115"/>
      <c r="U19" s="115"/>
      <c r="V19" s="116"/>
    </row>
    <row r="20" spans="1:22" ht="18.75" customHeight="1" x14ac:dyDescent="0.15">
      <c r="A20" s="50" t="s">
        <v>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124">
        <f>S18+S19</f>
        <v>180000</v>
      </c>
      <c r="T20" s="124"/>
      <c r="U20" s="124"/>
      <c r="V20" s="125"/>
    </row>
    <row r="21" spans="1:22" ht="18.75" customHeight="1" x14ac:dyDescent="0.15">
      <c r="A21" s="53" t="s">
        <v>70</v>
      </c>
      <c r="B21" s="52"/>
      <c r="C21" s="52"/>
      <c r="D21" s="52"/>
      <c r="E21" s="52"/>
      <c r="F21" s="52"/>
      <c r="G21" s="56">
        <v>0.8</v>
      </c>
      <c r="H21" s="5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92">
        <f>ROUND(S20*G21, 2)</f>
        <v>144000</v>
      </c>
      <c r="T21" s="92"/>
      <c r="U21" s="92"/>
      <c r="V21" s="93"/>
    </row>
    <row r="22" spans="1:22" ht="18.75" customHeight="1" x14ac:dyDescent="0.15">
      <c r="A22" s="54" t="s">
        <v>22</v>
      </c>
      <c r="B22" s="55"/>
      <c r="C22" s="53" t="s">
        <v>26</v>
      </c>
      <c r="D22" s="52"/>
      <c r="E22" s="52"/>
      <c r="F22" s="52"/>
      <c r="G22" s="36">
        <f>1-G21</f>
        <v>0.19999999999999996</v>
      </c>
      <c r="H22" s="36"/>
      <c r="I22" s="52" t="s">
        <v>10</v>
      </c>
      <c r="J22" s="52"/>
      <c r="K22" s="52"/>
      <c r="L22" s="52"/>
      <c r="M22" s="52"/>
      <c r="N22" s="52"/>
      <c r="O22" s="52"/>
      <c r="P22" s="52"/>
      <c r="Q22" s="52"/>
      <c r="R22" s="52"/>
      <c r="S22" s="92">
        <f>ROUND(-S20*G22,2)</f>
        <v>-36000</v>
      </c>
      <c r="T22" s="92"/>
      <c r="U22" s="92"/>
      <c r="V22" s="93"/>
    </row>
    <row r="23" spans="1:22" ht="18.75" customHeight="1" x14ac:dyDescent="0.15">
      <c r="A23" s="54" t="s">
        <v>22</v>
      </c>
      <c r="B23" s="55"/>
      <c r="C23" s="23" t="s">
        <v>27</v>
      </c>
      <c r="D23" s="24"/>
      <c r="E23" s="24"/>
      <c r="F23" s="24"/>
      <c r="G23" s="35"/>
      <c r="H23" s="35"/>
      <c r="I23" s="36" t="s">
        <v>38</v>
      </c>
      <c r="J23" s="36"/>
      <c r="K23" s="36"/>
      <c r="L23" s="36"/>
      <c r="M23" s="68">
        <v>500</v>
      </c>
      <c r="N23" s="68"/>
      <c r="O23" s="68"/>
      <c r="P23" s="118"/>
      <c r="Q23" s="118"/>
      <c r="R23" s="118"/>
      <c r="S23" s="119">
        <f>IF(M23="",-ROUND(S21*G23,2),-M23)</f>
        <v>-500</v>
      </c>
      <c r="T23" s="119"/>
      <c r="U23" s="119"/>
      <c r="V23" s="120"/>
    </row>
    <row r="24" spans="1:22" ht="18.75" customHeight="1" x14ac:dyDescent="0.15">
      <c r="A24" s="54" t="s">
        <v>22</v>
      </c>
      <c r="B24" s="55"/>
      <c r="C24" s="53" t="s">
        <v>40</v>
      </c>
      <c r="D24" s="52"/>
      <c r="E24" s="52"/>
      <c r="F24" s="52"/>
      <c r="G24" s="121"/>
      <c r="H24" s="111">
        <v>3</v>
      </c>
      <c r="I24" s="111"/>
      <c r="J24" s="65" t="s">
        <v>41</v>
      </c>
      <c r="K24" s="65"/>
      <c r="L24" s="65"/>
      <c r="M24" s="64">
        <v>500</v>
      </c>
      <c r="N24" s="64"/>
      <c r="O24" s="64"/>
      <c r="P24" s="122" t="s">
        <v>42</v>
      </c>
      <c r="Q24" s="122"/>
      <c r="R24" s="122"/>
      <c r="S24" s="119">
        <f>-H24*M24</f>
        <v>-1500</v>
      </c>
      <c r="T24" s="119"/>
      <c r="U24" s="119"/>
      <c r="V24" s="120"/>
    </row>
    <row r="25" spans="1:22" ht="18.75" customHeight="1" thickBot="1" x14ac:dyDescent="0.2">
      <c r="A25" s="57" t="s">
        <v>22</v>
      </c>
      <c r="B25" s="58"/>
      <c r="C25" s="59" t="s">
        <v>28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44">
        <v>-99500</v>
      </c>
      <c r="T25" s="44"/>
      <c r="U25" s="44"/>
      <c r="V25" s="45"/>
    </row>
    <row r="26" spans="1:22" ht="18.75" customHeight="1" thickBot="1" x14ac:dyDescent="0.2">
      <c r="A26" s="33" t="s">
        <v>11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6">
        <f>S20+S22+S23+S24+S25</f>
        <v>42500</v>
      </c>
      <c r="T26" s="46"/>
      <c r="U26" s="46"/>
      <c r="V26" s="47"/>
    </row>
    <row r="27" spans="1:22" ht="18.75" customHeight="1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2" ht="18.75" customHeight="1" x14ac:dyDescent="0.15">
      <c r="A28" s="53" t="s">
        <v>37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92">
        <f>-S25</f>
        <v>99500</v>
      </c>
      <c r="T28" s="92"/>
      <c r="U28" s="92"/>
      <c r="V28" s="93"/>
    </row>
    <row r="29" spans="1:22" ht="18.75" customHeight="1" x14ac:dyDescent="0.15">
      <c r="A29" s="53" t="s">
        <v>36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92">
        <f>S26</f>
        <v>42500</v>
      </c>
      <c r="T29" s="92"/>
      <c r="U29" s="92"/>
      <c r="V29" s="93"/>
    </row>
    <row r="30" spans="1:22" ht="18.75" customHeight="1" x14ac:dyDescent="0.15">
      <c r="A30" s="53" t="s">
        <v>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99">
        <f>SUM(S28:S29)</f>
        <v>142000</v>
      </c>
      <c r="T30" s="99"/>
      <c r="U30" s="99"/>
      <c r="V30" s="100"/>
    </row>
    <row r="31" spans="1:22" ht="18.75" customHeight="1" x14ac:dyDescent="0.15">
      <c r="A31" s="53" t="s">
        <v>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92">
        <f>-S23</f>
        <v>500</v>
      </c>
      <c r="T31" s="92"/>
      <c r="U31" s="92"/>
      <c r="V31" s="93"/>
    </row>
    <row r="32" spans="1:22" ht="18.75" customHeight="1" x14ac:dyDescent="0.15">
      <c r="A32" s="53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92">
        <f>SUM(S30:S31)</f>
        <v>142500</v>
      </c>
      <c r="T32" s="92"/>
      <c r="U32" s="92"/>
      <c r="V32" s="93"/>
    </row>
    <row r="33" spans="1:22" ht="18.75" customHeight="1" x14ac:dyDescent="0.15">
      <c r="A33" s="53" t="str">
        <f>IF(AND(O9-S32&gt;0,H12=TRUE), "Remaining Funds Available for CE Reimbursement","")</f>
        <v/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94" t="str">
        <f>IF(AND(O9-S32&gt;0,H12=TRUE),O9-S32,"")</f>
        <v/>
      </c>
      <c r="T33" s="94"/>
      <c r="U33" s="94"/>
      <c r="V33" s="95"/>
    </row>
    <row r="34" spans="1:22" ht="18.75" customHeight="1" x14ac:dyDescent="0.15">
      <c r="A34" s="90" t="s">
        <v>33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1:22" ht="14" x14ac:dyDescent="0.15">
      <c r="A35" s="97" t="s">
        <v>69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ht="52.5" customHeight="1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</row>
    <row r="37" spans="1:22" ht="18.75" customHeight="1" x14ac:dyDescent="0.15">
      <c r="A37" s="32" t="s">
        <v>71</v>
      </c>
      <c r="B37" s="32"/>
      <c r="C37" s="32"/>
      <c r="D37" s="32"/>
      <c r="E37" s="32"/>
      <c r="F37" s="32"/>
      <c r="G37" s="32"/>
      <c r="H37" s="32"/>
      <c r="I37" s="32"/>
      <c r="J37" s="32"/>
      <c r="L37" s="25"/>
      <c r="M37" s="25"/>
      <c r="V37" s="1"/>
    </row>
    <row r="38" spans="1:22" ht="18.75" customHeight="1" x14ac:dyDescent="0.15">
      <c r="A38" s="98"/>
      <c r="B38" s="98"/>
      <c r="C38" s="98"/>
      <c r="D38" s="98"/>
      <c r="E38" s="98"/>
      <c r="F38" s="98"/>
      <c r="G38" s="98"/>
      <c r="H38" s="98"/>
      <c r="I38" s="98"/>
      <c r="J38" s="98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</row>
    <row r="39" spans="1:22" ht="18.75" customHeight="1" x14ac:dyDescent="0.15">
      <c r="A39" s="98"/>
      <c r="B39" s="98"/>
      <c r="C39" s="98"/>
      <c r="D39" s="98"/>
      <c r="E39" s="98"/>
      <c r="F39" s="98"/>
      <c r="G39" s="98"/>
      <c r="H39" s="98"/>
      <c r="I39" s="98"/>
      <c r="J39" s="98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</row>
    <row r="40" spans="1:22" ht="18.75" customHeight="1" x14ac:dyDescent="0.15">
      <c r="A40" s="98"/>
      <c r="B40" s="98"/>
      <c r="C40" s="98"/>
      <c r="D40" s="98"/>
      <c r="E40" s="98"/>
      <c r="F40" s="98"/>
      <c r="G40" s="98"/>
      <c r="H40" s="98"/>
      <c r="I40" s="98"/>
      <c r="J40" s="98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</row>
    <row r="41" spans="1:22" ht="18.75" customHeight="1" x14ac:dyDescent="0.15">
      <c r="A41" s="89" t="s">
        <v>39</v>
      </c>
      <c r="B41" s="89"/>
      <c r="C41" s="89"/>
      <c r="D41" s="89"/>
      <c r="E41" s="89"/>
      <c r="F41" s="89"/>
      <c r="G41" s="89"/>
      <c r="H41" s="89"/>
      <c r="I41" s="89"/>
      <c r="J41" s="89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</sheetData>
  <sheetProtection password="BF7A" sheet="1" objects="1" scenarios="1"/>
  <mergeCells count="110">
    <mergeCell ref="G11:I11"/>
    <mergeCell ref="J11:L11"/>
    <mergeCell ref="M11:O11"/>
    <mergeCell ref="A11:F11"/>
    <mergeCell ref="O6:R6"/>
    <mergeCell ref="D6:J6"/>
    <mergeCell ref="K10:R10"/>
    <mergeCell ref="H12:I12"/>
    <mergeCell ref="S12:V12"/>
    <mergeCell ref="S19:V19"/>
    <mergeCell ref="A24:B24"/>
    <mergeCell ref="T3:V3"/>
    <mergeCell ref="P23:R23"/>
    <mergeCell ref="F10:I10"/>
    <mergeCell ref="A10:E10"/>
    <mergeCell ref="S10:V10"/>
    <mergeCell ref="J5:O5"/>
    <mergeCell ref="S24:V24"/>
    <mergeCell ref="C24:G24"/>
    <mergeCell ref="H24:I24"/>
    <mergeCell ref="P24:R24"/>
    <mergeCell ref="A21:F21"/>
    <mergeCell ref="G17:H17"/>
    <mergeCell ref="S20:V20"/>
    <mergeCell ref="S21:V21"/>
    <mergeCell ref="S22:V22"/>
    <mergeCell ref="S23:V23"/>
    <mergeCell ref="P11:R11"/>
    <mergeCell ref="A8:D8"/>
    <mergeCell ref="E8:H8"/>
    <mergeCell ref="S9:V9"/>
    <mergeCell ref="O9:R9"/>
    <mergeCell ref="J9:N9"/>
    <mergeCell ref="E9:H9"/>
    <mergeCell ref="A9:D9"/>
    <mergeCell ref="A7:D7"/>
    <mergeCell ref="E7:H7"/>
    <mergeCell ref="I7:V7"/>
    <mergeCell ref="F5:I5"/>
    <mergeCell ref="S17:V17"/>
    <mergeCell ref="A3:E3"/>
    <mergeCell ref="A41:J41"/>
    <mergeCell ref="A37:J37"/>
    <mergeCell ref="A34:V34"/>
    <mergeCell ref="A27:V27"/>
    <mergeCell ref="S31:V31"/>
    <mergeCell ref="S32:V32"/>
    <mergeCell ref="S33:V33"/>
    <mergeCell ref="S28:V28"/>
    <mergeCell ref="A31:R31"/>
    <mergeCell ref="A32:R32"/>
    <mergeCell ref="A33:R33"/>
    <mergeCell ref="A36:V36"/>
    <mergeCell ref="A35:V35"/>
    <mergeCell ref="A38:J40"/>
    <mergeCell ref="S29:V29"/>
    <mergeCell ref="A28:R28"/>
    <mergeCell ref="A29:R29"/>
    <mergeCell ref="A30:R30"/>
    <mergeCell ref="S30:V30"/>
    <mergeCell ref="J12:R12"/>
    <mergeCell ref="L6:N6"/>
    <mergeCell ref="A17:B17"/>
    <mergeCell ref="C17:F17"/>
    <mergeCell ref="A18:R18"/>
    <mergeCell ref="M24:O24"/>
    <mergeCell ref="J24:L24"/>
    <mergeCell ref="S18:V18"/>
    <mergeCell ref="M23:O23"/>
    <mergeCell ref="E1:V1"/>
    <mergeCell ref="A19:B19"/>
    <mergeCell ref="C19:R19"/>
    <mergeCell ref="S16:V16"/>
    <mergeCell ref="S11:V11"/>
    <mergeCell ref="A14:R14"/>
    <mergeCell ref="S14:V14"/>
    <mergeCell ref="S15:V15"/>
    <mergeCell ref="A15:B15"/>
    <mergeCell ref="C15:R15"/>
    <mergeCell ref="A12:F12"/>
    <mergeCell ref="A16:B16"/>
    <mergeCell ref="C16:R16"/>
    <mergeCell ref="A2:V2"/>
    <mergeCell ref="A4:E4"/>
    <mergeCell ref="F4:V4"/>
    <mergeCell ref="F3:H3"/>
    <mergeCell ref="A26:R26"/>
    <mergeCell ref="G23:H23"/>
    <mergeCell ref="I23:L23"/>
    <mergeCell ref="A5:E5"/>
    <mergeCell ref="P5:S5"/>
    <mergeCell ref="A6:C6"/>
    <mergeCell ref="P3:S3"/>
    <mergeCell ref="I3:M3"/>
    <mergeCell ref="N3:O3"/>
    <mergeCell ref="S25:V25"/>
    <mergeCell ref="S26:V26"/>
    <mergeCell ref="I17:L17"/>
    <mergeCell ref="M17:O17"/>
    <mergeCell ref="P17:R17"/>
    <mergeCell ref="A20:R20"/>
    <mergeCell ref="I21:R21"/>
    <mergeCell ref="I22:R22"/>
    <mergeCell ref="C22:F22"/>
    <mergeCell ref="A22:B22"/>
    <mergeCell ref="A23:B23"/>
    <mergeCell ref="G21:H21"/>
    <mergeCell ref="G22:H22"/>
    <mergeCell ref="A25:B25"/>
    <mergeCell ref="C25:R25"/>
  </mergeCells>
  <dataValidations count="2">
    <dataValidation type="list" allowBlank="1" showInputMessage="1" showErrorMessage="1" sqref="G12" xr:uid="{00000000-0002-0000-0100-000000000000}">
      <formula1>Final</formula1>
    </dataValidation>
    <dataValidation type="list" allowBlank="1" showInputMessage="1" showErrorMessage="1" sqref="N3:O3" xr:uid="{00000000-0002-0000-0100-000001000000}">
      <formula1>Phase</formula1>
    </dataValidation>
  </dataValidations>
  <printOptions horizontalCentered="1" verticalCentered="1"/>
  <pageMargins left="0.7" right="0.7" top="0.25" bottom="0.5" header="0.3" footer="0.3"/>
  <pageSetup scale="87" orientation="portrait" r:id="rId1"/>
  <headerFooter>
    <oddFooter>&amp;R&amp;"Arial,Regular"&amp;10Rev. 12/2015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1"/>
  <sheetViews>
    <sheetView workbookViewId="0">
      <selection activeCell="F3" sqref="F3:H3"/>
    </sheetView>
  </sheetViews>
  <sheetFormatPr baseColWidth="10" defaultColWidth="9.1640625" defaultRowHeight="18.75" customHeight="1" x14ac:dyDescent="0.15"/>
  <cols>
    <col min="1" max="21" width="4.6640625" style="1" customWidth="1"/>
    <col min="22" max="22" width="4.6640625" style="2" customWidth="1"/>
    <col min="23" max="30" width="4.6640625" style="1" customWidth="1"/>
    <col min="31" max="16384" width="9.1640625" style="1"/>
  </cols>
  <sheetData>
    <row r="1" spans="1:22" ht="60" customHeight="1" x14ac:dyDescent="0.15">
      <c r="E1" s="69" t="s">
        <v>81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8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18.75" customHeight="1" x14ac:dyDescent="0.15">
      <c r="A3" s="87" t="s">
        <v>47</v>
      </c>
      <c r="B3" s="88"/>
      <c r="C3" s="88"/>
      <c r="D3" s="88"/>
      <c r="E3" s="88"/>
      <c r="F3" s="84"/>
      <c r="G3" s="84"/>
      <c r="H3" s="84"/>
      <c r="I3" s="42" t="s">
        <v>80</v>
      </c>
      <c r="J3" s="42"/>
      <c r="K3" s="42"/>
      <c r="L3" s="42"/>
      <c r="M3" s="42"/>
      <c r="N3" s="43"/>
      <c r="O3" s="43"/>
      <c r="P3" s="42" t="s">
        <v>75</v>
      </c>
      <c r="Q3" s="42"/>
      <c r="R3" s="42"/>
      <c r="S3" s="42"/>
      <c r="T3" s="43"/>
      <c r="U3" s="43"/>
      <c r="V3" s="117"/>
    </row>
    <row r="4" spans="1:22" ht="18.75" customHeight="1" x14ac:dyDescent="0.15">
      <c r="A4" s="80" t="s">
        <v>46</v>
      </c>
      <c r="B4" s="81"/>
      <c r="C4" s="81"/>
      <c r="D4" s="81"/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22" ht="18.75" customHeight="1" x14ac:dyDescent="0.15">
      <c r="A5" s="37" t="s">
        <v>45</v>
      </c>
      <c r="B5" s="38"/>
      <c r="C5" s="38"/>
      <c r="D5" s="38"/>
      <c r="E5" s="38"/>
      <c r="F5" s="39"/>
      <c r="G5" s="39"/>
      <c r="H5" s="39"/>
      <c r="I5" s="39"/>
      <c r="J5" s="38" t="s">
        <v>52</v>
      </c>
      <c r="K5" s="38"/>
      <c r="L5" s="38"/>
      <c r="M5" s="38"/>
      <c r="N5" s="38"/>
      <c r="O5" s="38"/>
      <c r="P5" s="39"/>
      <c r="Q5" s="39"/>
      <c r="R5" s="39"/>
      <c r="S5" s="39"/>
      <c r="T5" s="12"/>
      <c r="U5" s="12"/>
      <c r="V5" s="13"/>
    </row>
    <row r="6" spans="1:22" ht="18.75" customHeight="1" x14ac:dyDescent="0.15">
      <c r="A6" s="40" t="s">
        <v>44</v>
      </c>
      <c r="B6" s="41"/>
      <c r="C6" s="41"/>
      <c r="D6" s="111"/>
      <c r="E6" s="111"/>
      <c r="F6" s="111"/>
      <c r="G6" s="111"/>
      <c r="H6" s="111"/>
      <c r="I6" s="111"/>
      <c r="J6" s="111"/>
      <c r="K6" s="14"/>
      <c r="L6" s="41" t="s">
        <v>53</v>
      </c>
      <c r="M6" s="41"/>
      <c r="N6" s="41"/>
      <c r="O6" s="110"/>
      <c r="P6" s="110"/>
      <c r="Q6" s="110"/>
      <c r="R6" s="110"/>
      <c r="S6" s="15"/>
      <c r="T6" s="16"/>
      <c r="U6" s="16"/>
      <c r="V6" s="17"/>
    </row>
    <row r="7" spans="1:22" ht="18.75" customHeight="1" x14ac:dyDescent="0.15">
      <c r="A7" s="87" t="s">
        <v>43</v>
      </c>
      <c r="B7" s="88"/>
      <c r="C7" s="88"/>
      <c r="D7" s="88"/>
      <c r="E7" s="107"/>
      <c r="F7" s="107"/>
      <c r="G7" s="107"/>
      <c r="H7" s="107"/>
      <c r="I7" s="108" t="str">
        <f>IF(E7="", "Please enter an Invoice Number!", "")</f>
        <v>Please enter an Invoice Number!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9"/>
    </row>
    <row r="8" spans="1:22" ht="18.75" customHeight="1" x14ac:dyDescent="0.15">
      <c r="A8" s="80" t="s">
        <v>48</v>
      </c>
      <c r="B8" s="81"/>
      <c r="C8" s="81"/>
      <c r="D8" s="81"/>
      <c r="E8" s="102"/>
      <c r="F8" s="102"/>
      <c r="G8" s="102"/>
      <c r="H8" s="102"/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20"/>
      <c r="U8" s="20"/>
      <c r="V8" s="21"/>
    </row>
    <row r="9" spans="1:22" ht="18.75" customHeight="1" x14ac:dyDescent="0.15">
      <c r="A9" s="37" t="s">
        <v>49</v>
      </c>
      <c r="B9" s="38"/>
      <c r="C9" s="38"/>
      <c r="D9" s="38"/>
      <c r="E9" s="106"/>
      <c r="F9" s="106"/>
      <c r="G9" s="106"/>
      <c r="H9" s="106"/>
      <c r="J9" s="38" t="s">
        <v>7</v>
      </c>
      <c r="K9" s="38"/>
      <c r="L9" s="38"/>
      <c r="M9" s="38"/>
      <c r="N9" s="38"/>
      <c r="O9" s="105">
        <f>E9*G21</f>
        <v>0</v>
      </c>
      <c r="P9" s="105"/>
      <c r="Q9" s="105"/>
      <c r="R9" s="105"/>
      <c r="S9" s="103" t="s">
        <v>8</v>
      </c>
      <c r="T9" s="103"/>
      <c r="U9" s="103"/>
      <c r="V9" s="104"/>
    </row>
    <row r="10" spans="1:22" ht="18.75" customHeight="1" x14ac:dyDescent="0.15">
      <c r="A10" s="54" t="s">
        <v>58</v>
      </c>
      <c r="B10" s="77"/>
      <c r="C10" s="77"/>
      <c r="D10" s="77"/>
      <c r="E10" s="77"/>
      <c r="F10" s="119">
        <f>ROUND(G17*E9, 2)</f>
        <v>0</v>
      </c>
      <c r="G10" s="119"/>
      <c r="H10" s="119"/>
      <c r="I10" s="119"/>
      <c r="J10" s="10"/>
      <c r="K10" s="112" t="s">
        <v>59</v>
      </c>
      <c r="L10" s="112"/>
      <c r="M10" s="112"/>
      <c r="N10" s="112"/>
      <c r="O10" s="112"/>
      <c r="P10" s="112"/>
      <c r="Q10" s="112"/>
      <c r="R10" s="112"/>
      <c r="S10" s="119">
        <f>P17</f>
        <v>0</v>
      </c>
      <c r="T10" s="119"/>
      <c r="U10" s="119"/>
      <c r="V10" s="120"/>
    </row>
    <row r="11" spans="1:22" ht="18.75" customHeight="1" x14ac:dyDescent="0.15">
      <c r="A11" s="87" t="s">
        <v>24</v>
      </c>
      <c r="B11" s="88"/>
      <c r="C11" s="88"/>
      <c r="D11" s="88"/>
      <c r="E11" s="88"/>
      <c r="F11" s="88"/>
      <c r="G11" s="42" t="s">
        <v>50</v>
      </c>
      <c r="H11" s="42"/>
      <c r="I11" s="42"/>
      <c r="J11" s="84"/>
      <c r="K11" s="84"/>
      <c r="L11" s="84"/>
      <c r="M11" s="42" t="s">
        <v>51</v>
      </c>
      <c r="N11" s="42"/>
      <c r="O11" s="42"/>
      <c r="P11" s="84"/>
      <c r="Q11" s="84"/>
      <c r="R11" s="84"/>
      <c r="S11" s="71"/>
      <c r="T11" s="71"/>
      <c r="U11" s="71"/>
      <c r="V11" s="72"/>
    </row>
    <row r="12" spans="1:22" ht="18.75" customHeight="1" x14ac:dyDescent="0.15">
      <c r="A12" s="54" t="s">
        <v>20</v>
      </c>
      <c r="B12" s="77"/>
      <c r="C12" s="77"/>
      <c r="D12" s="77"/>
      <c r="E12" s="77"/>
      <c r="F12" s="77"/>
      <c r="G12" s="9"/>
      <c r="H12" s="113" t="b">
        <f>AND(G12="Yes",G17=0)</f>
        <v>0</v>
      </c>
      <c r="I12" s="113"/>
      <c r="J12" s="101" t="str">
        <f>IF(J11="","Must enter Begin and End dates!", IF(P11="", "Must enter Begin and End dates!", "") )</f>
        <v>Must enter Begin and End dates!</v>
      </c>
      <c r="K12" s="101"/>
      <c r="L12" s="101"/>
      <c r="M12" s="101"/>
      <c r="N12" s="101"/>
      <c r="O12" s="101"/>
      <c r="P12" s="101"/>
      <c r="Q12" s="101"/>
      <c r="R12" s="101"/>
      <c r="S12" s="113"/>
      <c r="T12" s="113"/>
      <c r="U12" s="113"/>
      <c r="V12" s="114"/>
    </row>
    <row r="13" spans="1:22" ht="18.7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8.75" customHeight="1" x14ac:dyDescent="0.15">
      <c r="A14" s="73" t="s">
        <v>12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75"/>
      <c r="U14" s="75"/>
      <c r="V14" s="76"/>
    </row>
    <row r="15" spans="1:22" ht="18.75" customHeight="1" x14ac:dyDescent="0.15">
      <c r="A15" s="54" t="s">
        <v>22</v>
      </c>
      <c r="B15" s="77"/>
      <c r="C15" s="78" t="s">
        <v>23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68"/>
      <c r="T15" s="68"/>
      <c r="U15" s="68"/>
      <c r="V15" s="70"/>
    </row>
    <row r="16" spans="1:22" ht="18.75" customHeight="1" x14ac:dyDescent="0.15">
      <c r="A16" s="54"/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8"/>
      <c r="T16" s="68"/>
      <c r="U16" s="68"/>
      <c r="V16" s="70"/>
    </row>
    <row r="17" spans="1:22" ht="18.75" customHeight="1" thickBot="1" x14ac:dyDescent="0.2">
      <c r="A17" s="57" t="s">
        <v>22</v>
      </c>
      <c r="B17" s="61"/>
      <c r="C17" s="60" t="s">
        <v>61</v>
      </c>
      <c r="D17" s="60"/>
      <c r="E17" s="60"/>
      <c r="F17" s="60"/>
      <c r="G17" s="123">
        <v>0.1</v>
      </c>
      <c r="H17" s="123"/>
      <c r="I17" s="48" t="s">
        <v>38</v>
      </c>
      <c r="J17" s="48"/>
      <c r="K17" s="48"/>
      <c r="L17" s="48"/>
      <c r="M17" s="44"/>
      <c r="N17" s="44"/>
      <c r="O17" s="44"/>
      <c r="P17" s="49">
        <f>IF(M17="",ROUND((S14+S15)*G17,2), M17)</f>
        <v>0</v>
      </c>
      <c r="Q17" s="49"/>
      <c r="R17" s="49"/>
      <c r="S17" s="85">
        <f>IF(F10=0, -P17, IF(P17&gt;F10, -F10, -G17*(S14+S15)))</f>
        <v>0</v>
      </c>
      <c r="T17" s="85"/>
      <c r="U17" s="85"/>
      <c r="V17" s="86"/>
    </row>
    <row r="18" spans="1:22" ht="18.75" customHeight="1" x14ac:dyDescent="0.15">
      <c r="A18" s="62" t="s">
        <v>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6">
        <f>SUM(S14:S17)</f>
        <v>0</v>
      </c>
      <c r="T18" s="66"/>
      <c r="U18" s="66"/>
      <c r="V18" s="67"/>
    </row>
    <row r="19" spans="1:22" ht="18.75" customHeight="1" thickBot="1" x14ac:dyDescent="0.2">
      <c r="A19" s="57" t="s">
        <v>22</v>
      </c>
      <c r="B19" s="58"/>
      <c r="C19" s="59" t="s">
        <v>25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115">
        <f>IF(E9=0,0,IF(S18-S17-E9&lt;0,0,-(S18-S17-E9)))</f>
        <v>0</v>
      </c>
      <c r="T19" s="115"/>
      <c r="U19" s="115"/>
      <c r="V19" s="116"/>
    </row>
    <row r="20" spans="1:22" ht="18.75" customHeight="1" x14ac:dyDescent="0.15">
      <c r="A20" s="50" t="s">
        <v>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124">
        <f>S18+S19</f>
        <v>0</v>
      </c>
      <c r="T20" s="124"/>
      <c r="U20" s="124"/>
      <c r="V20" s="125"/>
    </row>
    <row r="21" spans="1:22" ht="18.75" customHeight="1" x14ac:dyDescent="0.15">
      <c r="A21" s="53" t="s">
        <v>70</v>
      </c>
      <c r="B21" s="52"/>
      <c r="C21" s="52"/>
      <c r="D21" s="52"/>
      <c r="E21" s="52"/>
      <c r="F21" s="52"/>
      <c r="G21" s="56">
        <v>1</v>
      </c>
      <c r="H21" s="5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92">
        <f>ROUND(S20*G21, 2)</f>
        <v>0</v>
      </c>
      <c r="T21" s="92"/>
      <c r="U21" s="92"/>
      <c r="V21" s="93"/>
    </row>
    <row r="22" spans="1:22" ht="18.75" customHeight="1" x14ac:dyDescent="0.15">
      <c r="A22" s="54" t="s">
        <v>22</v>
      </c>
      <c r="B22" s="55"/>
      <c r="C22" s="53" t="s">
        <v>26</v>
      </c>
      <c r="D22" s="52"/>
      <c r="E22" s="52"/>
      <c r="F22" s="52"/>
      <c r="G22" s="36">
        <f>1-G21</f>
        <v>0</v>
      </c>
      <c r="H22" s="36"/>
      <c r="I22" s="52" t="s">
        <v>10</v>
      </c>
      <c r="J22" s="52"/>
      <c r="K22" s="52"/>
      <c r="L22" s="52"/>
      <c r="M22" s="52"/>
      <c r="N22" s="52"/>
      <c r="O22" s="52"/>
      <c r="P22" s="52"/>
      <c r="Q22" s="52"/>
      <c r="R22" s="52"/>
      <c r="S22" s="92">
        <f>ROUND(-S20*G22,2)</f>
        <v>0</v>
      </c>
      <c r="T22" s="92"/>
      <c r="U22" s="92"/>
      <c r="V22" s="93"/>
    </row>
    <row r="23" spans="1:22" ht="18.75" customHeight="1" x14ac:dyDescent="0.15">
      <c r="A23" s="54" t="s">
        <v>22</v>
      </c>
      <c r="B23" s="55"/>
      <c r="C23" s="23" t="s">
        <v>27</v>
      </c>
      <c r="D23" s="24"/>
      <c r="E23" s="24"/>
      <c r="F23" s="24"/>
      <c r="G23" s="35"/>
      <c r="H23" s="35"/>
      <c r="I23" s="36" t="s">
        <v>38</v>
      </c>
      <c r="J23" s="36"/>
      <c r="K23" s="36"/>
      <c r="L23" s="36"/>
      <c r="M23" s="68"/>
      <c r="N23" s="68"/>
      <c r="O23" s="68"/>
      <c r="P23" s="118"/>
      <c r="Q23" s="118"/>
      <c r="R23" s="118"/>
      <c r="S23" s="119">
        <f>IF(M23="",-ROUND(S21*G23,2),-M23)</f>
        <v>0</v>
      </c>
      <c r="T23" s="119"/>
      <c r="U23" s="119"/>
      <c r="V23" s="120"/>
    </row>
    <row r="24" spans="1:22" ht="18.75" customHeight="1" x14ac:dyDescent="0.15">
      <c r="A24" s="54" t="s">
        <v>22</v>
      </c>
      <c r="B24" s="55"/>
      <c r="C24" s="53" t="s">
        <v>40</v>
      </c>
      <c r="D24" s="52"/>
      <c r="E24" s="52"/>
      <c r="F24" s="52"/>
      <c r="G24" s="121"/>
      <c r="H24" s="111"/>
      <c r="I24" s="111"/>
      <c r="J24" s="65" t="s">
        <v>41</v>
      </c>
      <c r="K24" s="65"/>
      <c r="L24" s="65"/>
      <c r="M24" s="64"/>
      <c r="N24" s="64"/>
      <c r="O24" s="64"/>
      <c r="P24" s="122" t="s">
        <v>42</v>
      </c>
      <c r="Q24" s="122"/>
      <c r="R24" s="122"/>
      <c r="S24" s="119">
        <f>-H24*M24</f>
        <v>0</v>
      </c>
      <c r="T24" s="119"/>
      <c r="U24" s="119"/>
      <c r="V24" s="120"/>
    </row>
    <row r="25" spans="1:22" ht="18.75" customHeight="1" thickBot="1" x14ac:dyDescent="0.2">
      <c r="A25" s="57" t="s">
        <v>22</v>
      </c>
      <c r="B25" s="58"/>
      <c r="C25" s="59" t="s">
        <v>28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44"/>
      <c r="T25" s="44"/>
      <c r="U25" s="44"/>
      <c r="V25" s="45"/>
    </row>
    <row r="26" spans="1:22" ht="18.75" customHeight="1" thickBot="1" x14ac:dyDescent="0.2">
      <c r="A26" s="33" t="s">
        <v>11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6">
        <f>S20+S22+S23+S24+S25</f>
        <v>0</v>
      </c>
      <c r="T26" s="46"/>
      <c r="U26" s="46"/>
      <c r="V26" s="47"/>
    </row>
    <row r="27" spans="1:22" ht="18.75" customHeight="1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2" ht="18.75" customHeight="1" x14ac:dyDescent="0.15">
      <c r="A28" s="53" t="s">
        <v>37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92">
        <f>-S25</f>
        <v>0</v>
      </c>
      <c r="T28" s="92"/>
      <c r="U28" s="92"/>
      <c r="V28" s="93"/>
    </row>
    <row r="29" spans="1:22" ht="18.75" customHeight="1" x14ac:dyDescent="0.15">
      <c r="A29" s="53" t="s">
        <v>36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92">
        <f>S26</f>
        <v>0</v>
      </c>
      <c r="T29" s="92"/>
      <c r="U29" s="92"/>
      <c r="V29" s="93"/>
    </row>
    <row r="30" spans="1:22" ht="18.75" customHeight="1" x14ac:dyDescent="0.15">
      <c r="A30" s="53" t="s">
        <v>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99">
        <f>SUM(S28:S29)</f>
        <v>0</v>
      </c>
      <c r="T30" s="99"/>
      <c r="U30" s="99"/>
      <c r="V30" s="100"/>
    </row>
    <row r="31" spans="1:22" ht="18.75" customHeight="1" x14ac:dyDescent="0.15">
      <c r="A31" s="53" t="s">
        <v>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92">
        <f>-S23</f>
        <v>0</v>
      </c>
      <c r="T31" s="92"/>
      <c r="U31" s="92"/>
      <c r="V31" s="93"/>
    </row>
    <row r="32" spans="1:22" ht="18.75" customHeight="1" x14ac:dyDescent="0.15">
      <c r="A32" s="53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92">
        <f>SUM(S30:S31)</f>
        <v>0</v>
      </c>
      <c r="T32" s="92"/>
      <c r="U32" s="92"/>
      <c r="V32" s="93"/>
    </row>
    <row r="33" spans="1:22" ht="18.75" customHeight="1" x14ac:dyDescent="0.15">
      <c r="A33" s="53" t="str">
        <f>IF(AND(O9-S32&gt;0,H12=TRUE), "Remaining Funds Available for CE Reimbursement","")</f>
        <v/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94" t="str">
        <f>IF(AND(O9-S32&gt;0,H12=TRUE),O9-S32,"")</f>
        <v/>
      </c>
      <c r="T33" s="94"/>
      <c r="U33" s="94"/>
      <c r="V33" s="95"/>
    </row>
    <row r="34" spans="1:22" ht="18.75" customHeight="1" x14ac:dyDescent="0.15">
      <c r="A34" s="90" t="s">
        <v>33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1:22" ht="14" x14ac:dyDescent="0.15">
      <c r="A35" s="97" t="s">
        <v>69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ht="52.5" customHeight="1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</row>
    <row r="37" spans="1:22" ht="18.75" customHeight="1" x14ac:dyDescent="0.15">
      <c r="A37" s="32" t="s">
        <v>71</v>
      </c>
      <c r="B37" s="32"/>
      <c r="C37" s="32"/>
      <c r="D37" s="32"/>
      <c r="E37" s="32"/>
      <c r="F37" s="32"/>
      <c r="G37" s="32"/>
      <c r="H37" s="32"/>
      <c r="I37" s="32"/>
      <c r="J37" s="32"/>
      <c r="L37" s="25"/>
      <c r="M37" s="25"/>
      <c r="V37" s="1"/>
    </row>
    <row r="38" spans="1:22" ht="18.75" customHeight="1" x14ac:dyDescent="0.15">
      <c r="A38" s="98"/>
      <c r="B38" s="98"/>
      <c r="C38" s="98"/>
      <c r="D38" s="98"/>
      <c r="E38" s="98"/>
      <c r="F38" s="98"/>
      <c r="G38" s="98"/>
      <c r="H38" s="98"/>
      <c r="I38" s="98"/>
      <c r="J38" s="98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</row>
    <row r="39" spans="1:22" ht="18.75" customHeight="1" x14ac:dyDescent="0.15">
      <c r="A39" s="98"/>
      <c r="B39" s="98"/>
      <c r="C39" s="98"/>
      <c r="D39" s="98"/>
      <c r="E39" s="98"/>
      <c r="F39" s="98"/>
      <c r="G39" s="98"/>
      <c r="H39" s="98"/>
      <c r="I39" s="98"/>
      <c r="J39" s="98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</row>
    <row r="40" spans="1:22" ht="18.75" customHeight="1" x14ac:dyDescent="0.15">
      <c r="A40" s="98"/>
      <c r="B40" s="98"/>
      <c r="C40" s="98"/>
      <c r="D40" s="98"/>
      <c r="E40" s="98"/>
      <c r="F40" s="98"/>
      <c r="G40" s="98"/>
      <c r="H40" s="98"/>
      <c r="I40" s="98"/>
      <c r="J40" s="98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</row>
    <row r="41" spans="1:22" ht="18.75" customHeight="1" x14ac:dyDescent="0.15">
      <c r="A41" s="89" t="s">
        <v>39</v>
      </c>
      <c r="B41" s="89"/>
      <c r="C41" s="89"/>
      <c r="D41" s="89"/>
      <c r="E41" s="89"/>
      <c r="F41" s="89"/>
      <c r="G41" s="89"/>
      <c r="H41" s="89"/>
      <c r="I41" s="89"/>
      <c r="J41" s="89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</sheetData>
  <sheetProtection password="BF7A" sheet="1" objects="1" scenarios="1"/>
  <mergeCells count="110">
    <mergeCell ref="A5:E5"/>
    <mergeCell ref="F5:I5"/>
    <mergeCell ref="J5:O5"/>
    <mergeCell ref="P5:S5"/>
    <mergeCell ref="A6:C6"/>
    <mergeCell ref="D6:J6"/>
    <mergeCell ref="L6:N6"/>
    <mergeCell ref="O6:R6"/>
    <mergeCell ref="E1:V1"/>
    <mergeCell ref="A2:V2"/>
    <mergeCell ref="A3:E3"/>
    <mergeCell ref="F3:H3"/>
    <mergeCell ref="A4:E4"/>
    <mergeCell ref="F4:V4"/>
    <mergeCell ref="T3:V3"/>
    <mergeCell ref="I3:M3"/>
    <mergeCell ref="N3:O3"/>
    <mergeCell ref="P3:S3"/>
    <mergeCell ref="A7:D7"/>
    <mergeCell ref="E7:H7"/>
    <mergeCell ref="I7:V7"/>
    <mergeCell ref="A8:D8"/>
    <mergeCell ref="E8:H8"/>
    <mergeCell ref="A9:D9"/>
    <mergeCell ref="E9:H9"/>
    <mergeCell ref="J9:N9"/>
    <mergeCell ref="O9:R9"/>
    <mergeCell ref="S9:V9"/>
    <mergeCell ref="A10:E10"/>
    <mergeCell ref="F10:I10"/>
    <mergeCell ref="K10:R10"/>
    <mergeCell ref="S10:V10"/>
    <mergeCell ref="A11:F11"/>
    <mergeCell ref="G11:I11"/>
    <mergeCell ref="J11:L11"/>
    <mergeCell ref="M11:O11"/>
    <mergeCell ref="P11:R11"/>
    <mergeCell ref="S11:V11"/>
    <mergeCell ref="A15:B15"/>
    <mergeCell ref="C15:R15"/>
    <mergeCell ref="S15:V15"/>
    <mergeCell ref="A16:B16"/>
    <mergeCell ref="C16:R16"/>
    <mergeCell ref="S16:V16"/>
    <mergeCell ref="A12:F12"/>
    <mergeCell ref="H12:I12"/>
    <mergeCell ref="J12:R12"/>
    <mergeCell ref="S12:V12"/>
    <mergeCell ref="A14:R14"/>
    <mergeCell ref="S14:V14"/>
    <mergeCell ref="A20:R20"/>
    <mergeCell ref="S20:V20"/>
    <mergeCell ref="A21:F21"/>
    <mergeCell ref="G21:H21"/>
    <mergeCell ref="I21:R21"/>
    <mergeCell ref="S21:V21"/>
    <mergeCell ref="S17:V17"/>
    <mergeCell ref="A18:R18"/>
    <mergeCell ref="S18:V18"/>
    <mergeCell ref="A19:B19"/>
    <mergeCell ref="C19:R19"/>
    <mergeCell ref="S19:V19"/>
    <mergeCell ref="A17:B17"/>
    <mergeCell ref="C17:F17"/>
    <mergeCell ref="G17:H17"/>
    <mergeCell ref="I17:L17"/>
    <mergeCell ref="M17:O17"/>
    <mergeCell ref="P17:R17"/>
    <mergeCell ref="S23:V23"/>
    <mergeCell ref="A24:B24"/>
    <mergeCell ref="C24:G24"/>
    <mergeCell ref="H24:I24"/>
    <mergeCell ref="J24:L24"/>
    <mergeCell ref="M24:O24"/>
    <mergeCell ref="P24:R24"/>
    <mergeCell ref="S24:V24"/>
    <mergeCell ref="A22:B22"/>
    <mergeCell ref="C22:F22"/>
    <mergeCell ref="G22:H22"/>
    <mergeCell ref="I22:R22"/>
    <mergeCell ref="S22:V22"/>
    <mergeCell ref="A23:B23"/>
    <mergeCell ref="G23:H23"/>
    <mergeCell ref="I23:L23"/>
    <mergeCell ref="M23:O23"/>
    <mergeCell ref="P23:R23"/>
    <mergeCell ref="A28:R28"/>
    <mergeCell ref="S28:V28"/>
    <mergeCell ref="A29:R29"/>
    <mergeCell ref="S29:V29"/>
    <mergeCell ref="A30:R30"/>
    <mergeCell ref="S30:V30"/>
    <mergeCell ref="A25:B25"/>
    <mergeCell ref="C25:R25"/>
    <mergeCell ref="S25:V25"/>
    <mergeCell ref="A26:R26"/>
    <mergeCell ref="S26:V26"/>
    <mergeCell ref="A27:V27"/>
    <mergeCell ref="A34:V34"/>
    <mergeCell ref="A35:V35"/>
    <mergeCell ref="A36:V36"/>
    <mergeCell ref="A37:J37"/>
    <mergeCell ref="A38:J40"/>
    <mergeCell ref="A41:J41"/>
    <mergeCell ref="A31:R31"/>
    <mergeCell ref="S31:V31"/>
    <mergeCell ref="A32:R32"/>
    <mergeCell ref="S32:V32"/>
    <mergeCell ref="A33:R33"/>
    <mergeCell ref="S33:V33"/>
  </mergeCells>
  <dataValidations count="2">
    <dataValidation type="list" allowBlank="1" showInputMessage="1" showErrorMessage="1" sqref="G12" xr:uid="{00000000-0002-0000-0200-000000000000}">
      <formula1>Final</formula1>
    </dataValidation>
    <dataValidation type="list" allowBlank="1" showInputMessage="1" showErrorMessage="1" sqref="N3:O3" xr:uid="{00000000-0002-0000-0200-000001000000}">
      <formula1>Phase</formula1>
    </dataValidation>
  </dataValidations>
  <printOptions horizontalCentered="1" verticalCentered="1"/>
  <pageMargins left="0.7" right="0.7" top="0.25" bottom="0.5" header="0.3" footer="0.3"/>
  <pageSetup scale="87" orientation="portrait" r:id="rId1"/>
  <headerFooter>
    <oddFooter>&amp;R&amp;"Arial,Regular"&amp;10Rev. 12/2015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Read Me</vt:lpstr>
      <vt:lpstr>Example</vt:lpstr>
      <vt:lpstr>PayRequest#01</vt:lpstr>
      <vt:lpstr>Final</vt:lpstr>
      <vt:lpstr>Phase</vt:lpstr>
      <vt:lpstr>'Read Me'!Print_Area</vt:lpstr>
    </vt:vector>
  </TitlesOfParts>
  <Company>Kansas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wlegge@ksdot.org</dc:creator>
  <cp:lastModifiedBy>Radiel, Kelly L.</cp:lastModifiedBy>
  <cp:lastPrinted>2015-12-03T18:04:03Z</cp:lastPrinted>
  <dcterms:created xsi:type="dcterms:W3CDTF">2015-02-25T16:14:44Z</dcterms:created>
  <dcterms:modified xsi:type="dcterms:W3CDTF">2025-01-14T19:20:01Z</dcterms:modified>
</cp:coreProperties>
</file>